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320" windowHeight="1138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105" i="1" l="1"/>
  <c r="H97" i="1" l="1"/>
  <c r="H98" i="1"/>
  <c r="H27" i="1"/>
  <c r="H17" i="1"/>
  <c r="H18" i="1"/>
  <c r="H19" i="1"/>
  <c r="H20" i="1"/>
  <c r="H21" i="1"/>
  <c r="H22" i="1"/>
  <c r="H23" i="1"/>
  <c r="H24" i="1"/>
  <c r="H25" i="1"/>
  <c r="G78" i="1"/>
  <c r="G59" i="1"/>
  <c r="G53" i="1"/>
  <c r="H53" i="1" s="1"/>
  <c r="H5" i="1"/>
  <c r="H6" i="1"/>
  <c r="H7" i="1"/>
  <c r="H8" i="1"/>
  <c r="H9" i="1"/>
  <c r="H10" i="1"/>
  <c r="H11" i="1"/>
  <c r="H12" i="1"/>
  <c r="H13" i="1"/>
  <c r="H14" i="1"/>
  <c r="H15" i="1"/>
  <c r="H16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26" i="1"/>
  <c r="H48" i="1"/>
  <c r="H49" i="1"/>
  <c r="H50" i="1"/>
  <c r="H51" i="1"/>
  <c r="H52" i="1"/>
  <c r="H4" i="1"/>
  <c r="F104" i="1" l="1"/>
  <c r="H104" i="1" s="1"/>
  <c r="F103" i="1"/>
  <c r="H103" i="1" s="1"/>
  <c r="F102" i="1"/>
  <c r="H102" i="1" s="1"/>
  <c r="F101" i="1"/>
  <c r="H101" i="1" s="1"/>
  <c r="F100" i="1"/>
  <c r="H100" i="1" s="1"/>
  <c r="F99" i="1"/>
  <c r="H99" i="1" s="1"/>
  <c r="F96" i="1"/>
  <c r="H96" i="1" s="1"/>
  <c r="F95" i="1"/>
  <c r="H95" i="1" s="1"/>
  <c r="F94" i="1"/>
  <c r="H94" i="1" s="1"/>
  <c r="F93" i="1"/>
  <c r="H93" i="1" s="1"/>
  <c r="F92" i="1"/>
  <c r="H92" i="1" s="1"/>
  <c r="F91" i="1"/>
  <c r="H91" i="1" s="1"/>
  <c r="F90" i="1"/>
  <c r="H90" i="1" s="1"/>
  <c r="F89" i="1"/>
  <c r="H89" i="1" s="1"/>
  <c r="F88" i="1"/>
  <c r="H88" i="1" s="1"/>
  <c r="F87" i="1"/>
  <c r="H87" i="1" s="1"/>
  <c r="F86" i="1"/>
  <c r="H86" i="1" s="1"/>
  <c r="F85" i="1"/>
  <c r="H85" i="1" s="1"/>
  <c r="F84" i="1"/>
  <c r="H84" i="1" s="1"/>
  <c r="F83" i="1"/>
  <c r="H83" i="1" s="1"/>
  <c r="F82" i="1"/>
  <c r="H82" i="1" s="1"/>
  <c r="F81" i="1"/>
  <c r="H81" i="1" s="1"/>
  <c r="F80" i="1"/>
  <c r="H80" i="1" s="1"/>
  <c r="F79" i="1"/>
  <c r="H79" i="1" s="1"/>
  <c r="F78" i="1"/>
  <c r="H78" i="1" s="1"/>
  <c r="F77" i="1"/>
  <c r="H77" i="1" s="1"/>
  <c r="F76" i="1"/>
  <c r="H76" i="1" s="1"/>
  <c r="F75" i="1"/>
  <c r="H75" i="1" s="1"/>
  <c r="F74" i="1"/>
  <c r="H74" i="1" s="1"/>
  <c r="F73" i="1"/>
  <c r="H73" i="1" s="1"/>
  <c r="F72" i="1"/>
  <c r="H72" i="1" s="1"/>
  <c r="F71" i="1"/>
  <c r="H71" i="1" s="1"/>
  <c r="F70" i="1"/>
  <c r="H70" i="1" s="1"/>
  <c r="F69" i="1"/>
  <c r="H69" i="1" s="1"/>
  <c r="F68" i="1"/>
  <c r="H68" i="1" s="1"/>
  <c r="F67" i="1"/>
  <c r="H67" i="1" s="1"/>
  <c r="F66" i="1"/>
  <c r="H66" i="1" s="1"/>
  <c r="F65" i="1"/>
  <c r="H65" i="1" s="1"/>
  <c r="F64" i="1"/>
  <c r="H64" i="1" s="1"/>
  <c r="F63" i="1"/>
  <c r="H63" i="1" s="1"/>
  <c r="F62" i="1"/>
  <c r="H62" i="1" s="1"/>
  <c r="F61" i="1"/>
  <c r="H61" i="1" s="1"/>
  <c r="F60" i="1"/>
  <c r="H60" i="1" s="1"/>
  <c r="F59" i="1"/>
  <c r="H59" i="1" s="1"/>
  <c r="F58" i="1"/>
  <c r="H58" i="1" s="1"/>
  <c r="F57" i="1"/>
  <c r="H57" i="1" s="1"/>
  <c r="F56" i="1"/>
  <c r="H56" i="1" s="1"/>
  <c r="F55" i="1"/>
  <c r="H55" i="1" s="1"/>
  <c r="F54" i="1"/>
  <c r="H54" i="1" s="1"/>
</calcChain>
</file>

<file path=xl/sharedStrings.xml><?xml version="1.0" encoding="utf-8"?>
<sst xmlns="http://schemas.openxmlformats.org/spreadsheetml/2006/main" count="356" uniqueCount="133">
  <si>
    <t>Component name</t>
  </si>
  <si>
    <t>Alkatrész megnevezés</t>
  </si>
  <si>
    <t>Note</t>
  </si>
  <si>
    <t>Megjegyzés</t>
  </si>
  <si>
    <t>Szállító</t>
  </si>
  <si>
    <t>Supplier</t>
  </si>
  <si>
    <t>Cikkszám</t>
  </si>
  <si>
    <t>Type number</t>
  </si>
  <si>
    <t>Quantity</t>
  </si>
  <si>
    <t>Mennyiség</t>
  </si>
  <si>
    <t>Price per unit including VAT (HUF)</t>
  </si>
  <si>
    <t>Egységár Áfával (HUF)</t>
  </si>
  <si>
    <t>Total (HUF)</t>
  </si>
  <si>
    <t>Összesen (HUF)</t>
  </si>
  <si>
    <t>Subsystem</t>
  </si>
  <si>
    <t>Alrendszer</t>
  </si>
  <si>
    <t>Bo x</t>
  </si>
  <si>
    <t>Digital Conditioning Board</t>
  </si>
  <si>
    <t>Analogue daughter</t>
  </si>
  <si>
    <t xml:space="preserve">RF daughter </t>
  </si>
  <si>
    <t>RF mother</t>
  </si>
  <si>
    <t>0r5</t>
  </si>
  <si>
    <t>47r</t>
  </si>
  <si>
    <t>200r</t>
  </si>
  <si>
    <t>220r</t>
  </si>
  <si>
    <t>250r</t>
  </si>
  <si>
    <t>2325393RL</t>
  </si>
  <si>
    <t>280r</t>
  </si>
  <si>
    <t>300r</t>
  </si>
  <si>
    <t>330r</t>
  </si>
  <si>
    <t>1k</t>
  </si>
  <si>
    <t>1k8</t>
  </si>
  <si>
    <t>2k</t>
  </si>
  <si>
    <t>2k2</t>
  </si>
  <si>
    <t>10k</t>
  </si>
  <si>
    <t>1m</t>
  </si>
  <si>
    <t>led</t>
  </si>
  <si>
    <t>fuse 1a32v</t>
  </si>
  <si>
    <t>100pf</t>
  </si>
  <si>
    <t>180pf</t>
  </si>
  <si>
    <t>4n7</t>
  </si>
  <si>
    <t>10nf</t>
  </si>
  <si>
    <t>100nf</t>
  </si>
  <si>
    <t>10uf</t>
  </si>
  <si>
    <t>0r</t>
  </si>
  <si>
    <t>820r</t>
  </si>
  <si>
    <t>56k</t>
  </si>
  <si>
    <t>1nf</t>
  </si>
  <si>
    <t>100n</t>
  </si>
  <si>
    <t>33pf</t>
  </si>
  <si>
    <t>10u/6v3</t>
  </si>
  <si>
    <t>2312_c</t>
  </si>
  <si>
    <t>33v</t>
  </si>
  <si>
    <t>sod12</t>
  </si>
  <si>
    <t>90v</t>
  </si>
  <si>
    <t>t90-a90x</t>
  </si>
  <si>
    <t>bss138l</t>
  </si>
  <si>
    <t>sot-23</t>
  </si>
  <si>
    <t>tlp2368</t>
  </si>
  <si>
    <t>so6</t>
  </si>
  <si>
    <t>iso124u</t>
  </si>
  <si>
    <t>soic28</t>
  </si>
  <si>
    <t>ad8250armz</t>
  </si>
  <si>
    <t>msop10</t>
  </si>
  <si>
    <t>3msdr26</t>
  </si>
  <si>
    <t>smdj28a</t>
  </si>
  <si>
    <t>schottky</t>
  </si>
  <si>
    <t>lm258d</t>
  </si>
  <si>
    <t>soic-8</t>
  </si>
  <si>
    <t>t15c</t>
  </si>
  <si>
    <t>cdsod323</t>
  </si>
  <si>
    <t>bst82</t>
  </si>
  <si>
    <t>sot23</t>
  </si>
  <si>
    <t>ll4148</t>
  </si>
  <si>
    <t>sod80</t>
  </si>
  <si>
    <t>opa2141aidr</t>
  </si>
  <si>
    <t>soic8</t>
  </si>
  <si>
    <t>ltc5530</t>
  </si>
  <si>
    <t>22nH</t>
  </si>
  <si>
    <t>l1</t>
  </si>
  <si>
    <t>sma</t>
  </si>
  <si>
    <t>iso127</t>
  </si>
  <si>
    <t>sop</t>
  </si>
  <si>
    <t>HFBR_1414TZ</t>
  </si>
  <si>
    <t>Fiber</t>
  </si>
  <si>
    <t>SCHROFF 20860-613 4U boksz</t>
  </si>
  <si>
    <t>TRACOPOWER TXL 070-24S</t>
  </si>
  <si>
    <t>kapcsoló</t>
  </si>
  <si>
    <t>UT001619SH6</t>
  </si>
  <si>
    <t>UT001412SH6</t>
  </si>
  <si>
    <t>RC16M23K</t>
  </si>
  <si>
    <t>Tápkábel</t>
  </si>
  <si>
    <t>FN9260B-10-06</t>
  </si>
  <si>
    <t>Coaxial Adaptor</t>
  </si>
  <si>
    <t>31-10-RFX-RF</t>
  </si>
  <si>
    <t>trafo 5v 3a</t>
  </si>
  <si>
    <t>bnc</t>
  </si>
  <si>
    <t>RET</t>
  </si>
  <si>
    <t>1,8pf</t>
  </si>
  <si>
    <t>stlz1550/2</t>
  </si>
  <si>
    <t>ARKZ 1550/2</t>
  </si>
  <si>
    <t>jump</t>
  </si>
  <si>
    <t>40pol</t>
  </si>
  <si>
    <t>stlz1550/3</t>
  </si>
  <si>
    <t>ARKZ 1550/3</t>
  </si>
  <si>
    <t>STLZ 950WH2</t>
  </si>
  <si>
    <t>ARKZ 950/2</t>
  </si>
  <si>
    <t>rövidzár</t>
  </si>
  <si>
    <t>mss13asp</t>
  </si>
  <si>
    <t>sw</t>
  </si>
  <si>
    <t>Distrelec</t>
  </si>
  <si>
    <t>3214W-1-102E</t>
  </si>
  <si>
    <t>SN75452BD</t>
  </si>
  <si>
    <t>Farnell</t>
  </si>
  <si>
    <t>300-23-255</t>
  </si>
  <si>
    <t>300-36-840</t>
  </si>
  <si>
    <t>pot</t>
  </si>
  <si>
    <t>Újratekercselési költség</t>
  </si>
  <si>
    <t>opto copler</t>
  </si>
  <si>
    <t>M3x10</t>
  </si>
  <si>
    <t>M2,5x10</t>
  </si>
  <si>
    <t>M4x10</t>
  </si>
  <si>
    <t>távtartó</t>
  </si>
  <si>
    <t>Csavar</t>
  </si>
  <si>
    <t>M3x6</t>
  </si>
  <si>
    <t>alátét</t>
  </si>
  <si>
    <t>anya</t>
  </si>
  <si>
    <t>M2,5</t>
  </si>
  <si>
    <t>M3</t>
  </si>
  <si>
    <t>M4</t>
  </si>
  <si>
    <t>MEA1D2415SC</t>
  </si>
  <si>
    <t>MEV1S2405SC</t>
  </si>
  <si>
    <t>az árak tájékoztató jellegűek csak 2017.06.16-án 14:00-16:00 között voltak érvényesek más időpontban eltéőek lehetnek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</si>
</sst>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rgb="FF555555"/>
      <name val="Calibri"/>
      <family val="2"/>
      <charset val="238"/>
      <scheme val="minor"/>
    </font>
    <font>
      <sz val="8"/>
      <color rgb="FF000000"/>
      <name val="Segoe UI"/>
      <family val="2"/>
      <charset val="238"/>
    </font>
    <font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1" fillId="7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vertical="center"/>
    </xf>
    <xf numFmtId="0" fontId="2" fillId="0" borderId="0" xfId="1"/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2" fillId="0" borderId="0" xfId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NumberFormat="1" applyAlignment="1">
      <alignment horizontal="center"/>
    </xf>
    <xf numFmtId="0" fontId="4" fillId="0" borderId="0" xfId="0" quotePrefix="1" applyFont="1" applyBorder="1"/>
    <xf numFmtId="0" fontId="0" fillId="0" borderId="0" xfId="0" applyAlignment="1"/>
    <xf numFmtId="0" fontId="5" fillId="0" borderId="0" xfId="0" applyFont="1" applyAlignment="1"/>
    <xf numFmtId="3" fontId="0" fillId="0" borderId="0" xfId="0" applyNumberFormat="1" applyAlignment="1">
      <alignment horizontal="right"/>
    </xf>
    <xf numFmtId="3" fontId="0" fillId="0" borderId="0" xfId="0" applyNumberFormat="1" applyAlignment="1">
      <alignment horizontal="center"/>
    </xf>
    <xf numFmtId="3" fontId="1" fillId="7" borderId="0" xfId="0" applyNumberFormat="1" applyFont="1" applyFill="1" applyAlignment="1">
      <alignment horizontal="right"/>
    </xf>
    <xf numFmtId="3" fontId="1" fillId="7" borderId="0" xfId="0" applyNumberFormat="1" applyFont="1" applyFill="1" applyAlignment="1">
      <alignment horizontal="center"/>
    </xf>
    <xf numFmtId="3" fontId="0" fillId="0" borderId="0" xfId="0" applyNumberFormat="1"/>
    <xf numFmtId="3" fontId="2" fillId="0" borderId="0" xfId="1" applyNumberFormat="1" applyAlignment="1">
      <alignment horizontal="right"/>
    </xf>
    <xf numFmtId="3" fontId="2" fillId="0" borderId="0" xfId="1" applyNumberFormat="1"/>
    <xf numFmtId="3" fontId="1" fillId="0" borderId="0" xfId="0" applyNumberFormat="1" applyFont="1" applyAlignment="1">
      <alignment horizontal="right"/>
    </xf>
  </cellXfs>
  <cellStyles count="2">
    <cellStyle name="Norma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3"/>
  <sheetViews>
    <sheetView tabSelected="1" topLeftCell="A88" zoomScale="85" zoomScaleNormal="85" workbookViewId="0">
      <selection activeCell="G115" sqref="G115"/>
    </sheetView>
  </sheetViews>
  <sheetFormatPr defaultRowHeight="15" x14ac:dyDescent="0.25"/>
  <cols>
    <col min="1" max="1" width="24.5703125" style="1" bestFit="1" customWidth="1"/>
    <col min="2" max="6" width="20.7109375" style="1" customWidth="1"/>
    <col min="7" max="7" width="31.7109375" style="22" bestFit="1" customWidth="1"/>
    <col min="8" max="8" width="20.7109375" style="23" customWidth="1"/>
    <col min="9" max="9" width="20.7109375" style="1" customWidth="1"/>
  </cols>
  <sheetData>
    <row r="1" spans="1:15" x14ac:dyDescent="0.25">
      <c r="A1" s="21" t="s">
        <v>132</v>
      </c>
      <c r="B1" s="20"/>
      <c r="C1" s="20"/>
      <c r="D1" s="20"/>
      <c r="E1" s="20"/>
      <c r="F1" s="10"/>
    </row>
    <row r="2" spans="1:15" s="3" customFormat="1" x14ac:dyDescent="0.25">
      <c r="A2" s="9" t="s">
        <v>14</v>
      </c>
      <c r="B2" s="9" t="s">
        <v>0</v>
      </c>
      <c r="C2" s="9" t="s">
        <v>2</v>
      </c>
      <c r="D2" s="9" t="s">
        <v>5</v>
      </c>
      <c r="E2" s="9" t="s">
        <v>7</v>
      </c>
      <c r="F2" s="9" t="s">
        <v>8</v>
      </c>
      <c r="G2" s="24" t="s">
        <v>10</v>
      </c>
      <c r="H2" s="25" t="s">
        <v>12</v>
      </c>
      <c r="I2" s="2"/>
    </row>
    <row r="3" spans="1:15" s="3" customFormat="1" x14ac:dyDescent="0.25">
      <c r="A3" s="9" t="s">
        <v>15</v>
      </c>
      <c r="B3" s="9" t="s">
        <v>1</v>
      </c>
      <c r="C3" s="9" t="s">
        <v>3</v>
      </c>
      <c r="D3" s="9" t="s">
        <v>4</v>
      </c>
      <c r="E3" s="9" t="s">
        <v>6</v>
      </c>
      <c r="F3" s="9" t="s">
        <v>9</v>
      </c>
      <c r="G3" s="24" t="s">
        <v>11</v>
      </c>
      <c r="H3" s="25" t="s">
        <v>13</v>
      </c>
      <c r="I3" s="2" t="s">
        <v>117</v>
      </c>
    </row>
    <row r="4" spans="1:15" x14ac:dyDescent="0.25">
      <c r="A4" s="7" t="s">
        <v>16</v>
      </c>
      <c r="B4" t="s">
        <v>85</v>
      </c>
      <c r="C4"/>
      <c r="D4" s="10" t="s">
        <v>113</v>
      </c>
      <c r="E4" s="10">
        <v>1816049</v>
      </c>
      <c r="F4" s="10">
        <v>1</v>
      </c>
      <c r="G4" s="22">
        <v>40232</v>
      </c>
      <c r="H4" s="26">
        <f>F4*G4</f>
        <v>40232</v>
      </c>
      <c r="I4"/>
    </row>
    <row r="5" spans="1:15" x14ac:dyDescent="0.25">
      <c r="A5" s="7" t="s">
        <v>16</v>
      </c>
      <c r="B5" t="s">
        <v>86</v>
      </c>
      <c r="C5"/>
      <c r="D5" s="10" t="s">
        <v>113</v>
      </c>
      <c r="E5" s="10">
        <v>1266362</v>
      </c>
      <c r="F5" s="10">
        <v>1</v>
      </c>
      <c r="G5" s="22">
        <v>15611</v>
      </c>
      <c r="H5" s="26">
        <f t="shared" ref="H5:H25" si="0">F5*G5</f>
        <v>15611</v>
      </c>
      <c r="I5"/>
    </row>
    <row r="6" spans="1:15" x14ac:dyDescent="0.25">
      <c r="A6" s="7" t="s">
        <v>16</v>
      </c>
      <c r="B6" t="s">
        <v>87</v>
      </c>
      <c r="C6"/>
      <c r="D6" s="10" t="s">
        <v>113</v>
      </c>
      <c r="E6" s="10">
        <v>480368</v>
      </c>
      <c r="F6" s="10">
        <v>1</v>
      </c>
      <c r="G6" s="22">
        <v>1666</v>
      </c>
      <c r="H6" s="26">
        <f t="shared" si="0"/>
        <v>1666</v>
      </c>
      <c r="I6"/>
    </row>
    <row r="7" spans="1:15" x14ac:dyDescent="0.25">
      <c r="A7" s="7" t="s">
        <v>16</v>
      </c>
      <c r="B7" s="11" t="s">
        <v>88</v>
      </c>
      <c r="C7"/>
      <c r="D7" s="10" t="s">
        <v>113</v>
      </c>
      <c r="E7" s="10">
        <v>1007164</v>
      </c>
      <c r="F7" s="10">
        <v>2</v>
      </c>
      <c r="G7" s="22">
        <v>2473</v>
      </c>
      <c r="H7" s="26">
        <f t="shared" si="0"/>
        <v>4946</v>
      </c>
      <c r="I7"/>
    </row>
    <row r="8" spans="1:15" x14ac:dyDescent="0.25">
      <c r="A8" s="7" t="s">
        <v>16</v>
      </c>
      <c r="B8" s="11" t="s">
        <v>89</v>
      </c>
      <c r="C8"/>
      <c r="D8" s="10" t="s">
        <v>113</v>
      </c>
      <c r="E8" s="10">
        <v>1007163</v>
      </c>
      <c r="F8" s="10">
        <v>1</v>
      </c>
      <c r="G8" s="22">
        <v>5172</v>
      </c>
      <c r="H8" s="26">
        <f t="shared" si="0"/>
        <v>5172</v>
      </c>
      <c r="I8"/>
    </row>
    <row r="9" spans="1:15" x14ac:dyDescent="0.25">
      <c r="A9" s="7" t="s">
        <v>16</v>
      </c>
      <c r="B9" s="11" t="s">
        <v>90</v>
      </c>
      <c r="C9"/>
      <c r="D9" s="10" t="s">
        <v>113</v>
      </c>
      <c r="E9" s="10">
        <v>3652051</v>
      </c>
      <c r="F9" s="10">
        <v>50</v>
      </c>
      <c r="G9" s="22">
        <v>279</v>
      </c>
      <c r="H9" s="26">
        <f t="shared" si="0"/>
        <v>13950</v>
      </c>
      <c r="I9"/>
    </row>
    <row r="10" spans="1:15" x14ac:dyDescent="0.25">
      <c r="A10" s="7" t="s">
        <v>16</v>
      </c>
      <c r="B10" s="11" t="s">
        <v>91</v>
      </c>
      <c r="C10"/>
      <c r="D10" s="10" t="s">
        <v>113</v>
      </c>
      <c r="E10" s="10">
        <v>3507737</v>
      </c>
      <c r="F10" s="10">
        <v>1</v>
      </c>
      <c r="G10" s="22">
        <v>2405</v>
      </c>
      <c r="H10" s="26">
        <f t="shared" si="0"/>
        <v>2405</v>
      </c>
      <c r="I10"/>
    </row>
    <row r="11" spans="1:15" x14ac:dyDescent="0.25">
      <c r="A11" s="7" t="s">
        <v>16</v>
      </c>
      <c r="B11" s="11" t="s">
        <v>92</v>
      </c>
      <c r="C11"/>
      <c r="D11" s="10" t="s">
        <v>113</v>
      </c>
      <c r="E11" s="10">
        <v>2449250</v>
      </c>
      <c r="F11" s="10">
        <v>1</v>
      </c>
      <c r="G11" s="22">
        <v>3342</v>
      </c>
      <c r="H11" s="26">
        <f t="shared" si="0"/>
        <v>3342</v>
      </c>
      <c r="I11"/>
    </row>
    <row r="12" spans="1:15" x14ac:dyDescent="0.25">
      <c r="A12" s="7" t="s">
        <v>16</v>
      </c>
      <c r="B12" s="11" t="s">
        <v>93</v>
      </c>
      <c r="C12"/>
      <c r="D12" s="10" t="s">
        <v>113</v>
      </c>
      <c r="E12" s="10">
        <v>2579840</v>
      </c>
      <c r="F12" s="10">
        <v>2</v>
      </c>
      <c r="G12" s="22">
        <v>6159</v>
      </c>
      <c r="H12" s="26">
        <f t="shared" si="0"/>
        <v>12318</v>
      </c>
      <c r="I12"/>
    </row>
    <row r="13" spans="1:15" x14ac:dyDescent="0.25">
      <c r="A13" s="7" t="s">
        <v>16</v>
      </c>
      <c r="B13" t="s">
        <v>94</v>
      </c>
      <c r="C13" s="11" t="s">
        <v>96</v>
      </c>
      <c r="D13" s="10" t="s">
        <v>113</v>
      </c>
      <c r="E13" s="10">
        <v>2579817</v>
      </c>
      <c r="F13" s="10">
        <v>20</v>
      </c>
      <c r="G13" s="22">
        <v>1270</v>
      </c>
      <c r="H13" s="26">
        <f t="shared" si="0"/>
        <v>25400</v>
      </c>
      <c r="I13"/>
    </row>
    <row r="14" spans="1:15" x14ac:dyDescent="0.25">
      <c r="A14" s="7" t="s">
        <v>16</v>
      </c>
      <c r="B14" s="11" t="s">
        <v>95</v>
      </c>
      <c r="C14"/>
      <c r="D14" s="10" t="s">
        <v>113</v>
      </c>
      <c r="E14" s="10">
        <v>1869167</v>
      </c>
      <c r="F14" s="10">
        <v>1</v>
      </c>
      <c r="G14" s="22">
        <v>7442</v>
      </c>
      <c r="H14" s="26">
        <f t="shared" si="0"/>
        <v>7442</v>
      </c>
      <c r="I14"/>
    </row>
    <row r="15" spans="1:15" x14ac:dyDescent="0.25">
      <c r="A15" s="7" t="s">
        <v>16</v>
      </c>
      <c r="B15" s="16" t="s">
        <v>36</v>
      </c>
      <c r="D15" s="10" t="s">
        <v>97</v>
      </c>
      <c r="E15" s="10">
        <v>460389</v>
      </c>
      <c r="F15" s="10">
        <v>1</v>
      </c>
      <c r="G15" s="22">
        <v>994.11</v>
      </c>
      <c r="H15" s="26">
        <f t="shared" si="0"/>
        <v>994.11</v>
      </c>
      <c r="I15"/>
      <c r="K15" s="12"/>
      <c r="L15" s="12"/>
      <c r="M15" s="12"/>
      <c r="N15" s="12"/>
      <c r="O15" s="12"/>
    </row>
    <row r="16" spans="1:15" x14ac:dyDescent="0.25">
      <c r="A16" s="7" t="s">
        <v>16</v>
      </c>
      <c r="B16" s="16" t="s">
        <v>36</v>
      </c>
      <c r="D16" s="10" t="s">
        <v>97</v>
      </c>
      <c r="E16" s="10">
        <v>460176</v>
      </c>
      <c r="F16" s="10">
        <v>1</v>
      </c>
      <c r="G16" s="22">
        <v>375.01</v>
      </c>
      <c r="H16" s="26">
        <f t="shared" si="0"/>
        <v>375.01</v>
      </c>
      <c r="I16"/>
      <c r="K16" s="12"/>
      <c r="L16" s="12"/>
      <c r="M16" s="12"/>
      <c r="N16" s="12"/>
      <c r="O16" s="12"/>
    </row>
    <row r="17" spans="1:15" x14ac:dyDescent="0.25">
      <c r="A17" s="7" t="s">
        <v>16</v>
      </c>
      <c r="B17" s="1" t="s">
        <v>120</v>
      </c>
      <c r="C17" s="1" t="s">
        <v>123</v>
      </c>
      <c r="D17" s="10" t="s">
        <v>97</v>
      </c>
      <c r="E17" s="10">
        <v>650289</v>
      </c>
      <c r="F17" s="10">
        <v>8</v>
      </c>
      <c r="G17" s="22">
        <v>14</v>
      </c>
      <c r="H17" s="26">
        <f t="shared" si="0"/>
        <v>112</v>
      </c>
      <c r="J17" s="12"/>
      <c r="K17" s="12"/>
      <c r="L17" s="12"/>
      <c r="M17" s="12"/>
      <c r="N17" s="12"/>
      <c r="O17" s="12"/>
    </row>
    <row r="18" spans="1:15" x14ac:dyDescent="0.25">
      <c r="A18" s="7" t="s">
        <v>16</v>
      </c>
      <c r="B18" s="1" t="s">
        <v>124</v>
      </c>
      <c r="C18" s="10" t="s">
        <v>123</v>
      </c>
      <c r="D18" s="10" t="s">
        <v>97</v>
      </c>
      <c r="E18" s="10">
        <v>650291</v>
      </c>
      <c r="F18" s="10">
        <v>92</v>
      </c>
      <c r="G18" s="22">
        <v>10</v>
      </c>
      <c r="H18" s="26">
        <f t="shared" si="0"/>
        <v>920</v>
      </c>
      <c r="J18" s="12"/>
      <c r="K18" s="12"/>
      <c r="L18" s="12"/>
      <c r="M18" s="12"/>
      <c r="N18" s="12"/>
      <c r="O18" s="12"/>
    </row>
    <row r="19" spans="1:15" x14ac:dyDescent="0.25">
      <c r="A19" s="7" t="s">
        <v>16</v>
      </c>
      <c r="B19" s="1" t="s">
        <v>119</v>
      </c>
      <c r="C19" s="10" t="s">
        <v>123</v>
      </c>
      <c r="D19" s="10" t="s">
        <v>97</v>
      </c>
      <c r="E19" s="10">
        <v>650293</v>
      </c>
      <c r="F19" s="10">
        <v>12</v>
      </c>
      <c r="G19" s="22">
        <v>9.5</v>
      </c>
      <c r="H19" s="26">
        <f t="shared" si="0"/>
        <v>114</v>
      </c>
      <c r="J19" s="12"/>
      <c r="K19" s="12"/>
      <c r="L19" s="12"/>
      <c r="M19" s="12"/>
      <c r="N19" s="12"/>
      <c r="O19" s="12"/>
    </row>
    <row r="20" spans="1:15" x14ac:dyDescent="0.25">
      <c r="A20" s="7" t="s">
        <v>16</v>
      </c>
      <c r="B20" s="10" t="s">
        <v>121</v>
      </c>
      <c r="C20" s="10" t="s">
        <v>123</v>
      </c>
      <c r="D20" s="10" t="s">
        <v>97</v>
      </c>
      <c r="E20" s="10">
        <v>650285</v>
      </c>
      <c r="F20" s="10">
        <v>12</v>
      </c>
      <c r="G20" s="22">
        <v>7</v>
      </c>
      <c r="H20" s="26">
        <f t="shared" si="0"/>
        <v>84</v>
      </c>
      <c r="J20" s="12"/>
      <c r="K20" s="12"/>
      <c r="L20" s="12"/>
      <c r="M20" s="12"/>
      <c r="N20" s="12"/>
      <c r="O20" s="12"/>
    </row>
    <row r="21" spans="1:15" x14ac:dyDescent="0.25">
      <c r="A21" s="7" t="s">
        <v>16</v>
      </c>
      <c r="B21" s="10" t="s">
        <v>119</v>
      </c>
      <c r="C21" s="1" t="s">
        <v>122</v>
      </c>
      <c r="D21" s="10" t="s">
        <v>97</v>
      </c>
      <c r="E21" s="10">
        <v>650049</v>
      </c>
      <c r="F21" s="10">
        <v>40</v>
      </c>
      <c r="G21" s="22">
        <v>29</v>
      </c>
      <c r="H21" s="26">
        <f t="shared" si="0"/>
        <v>1160</v>
      </c>
      <c r="M21" s="12"/>
      <c r="N21" s="12"/>
      <c r="O21" s="12"/>
    </row>
    <row r="22" spans="1:15" x14ac:dyDescent="0.25">
      <c r="A22" s="7" t="s">
        <v>16</v>
      </c>
      <c r="B22" s="1" t="s">
        <v>128</v>
      </c>
      <c r="C22" s="1" t="s">
        <v>125</v>
      </c>
      <c r="D22" s="10" t="s">
        <v>97</v>
      </c>
      <c r="E22" s="18">
        <v>650313</v>
      </c>
      <c r="F22" s="1">
        <v>12</v>
      </c>
      <c r="G22" s="22">
        <v>1.5</v>
      </c>
      <c r="H22" s="26">
        <f t="shared" si="0"/>
        <v>18</v>
      </c>
      <c r="M22" s="12"/>
      <c r="N22" s="12"/>
      <c r="O22" s="12"/>
    </row>
    <row r="23" spans="1:15" x14ac:dyDescent="0.25">
      <c r="A23" s="7" t="s">
        <v>16</v>
      </c>
      <c r="B23" s="1" t="s">
        <v>127</v>
      </c>
      <c r="C23" s="1" t="s">
        <v>126</v>
      </c>
      <c r="D23" s="10" t="s">
        <v>97</v>
      </c>
      <c r="E23" s="1">
        <v>650307</v>
      </c>
      <c r="F23" s="1">
        <v>8</v>
      </c>
      <c r="G23" s="22">
        <v>8</v>
      </c>
      <c r="H23" s="26">
        <f t="shared" si="0"/>
        <v>64</v>
      </c>
      <c r="M23" s="12"/>
      <c r="N23" s="12"/>
      <c r="O23" s="12"/>
    </row>
    <row r="24" spans="1:15" x14ac:dyDescent="0.25">
      <c r="A24" s="7" t="s">
        <v>16</v>
      </c>
      <c r="B24" s="1" t="s">
        <v>128</v>
      </c>
      <c r="C24" s="10" t="s">
        <v>126</v>
      </c>
      <c r="D24" s="10" t="s">
        <v>97</v>
      </c>
      <c r="E24" s="1">
        <v>650308</v>
      </c>
      <c r="F24" s="1">
        <v>12</v>
      </c>
      <c r="G24" s="22">
        <v>2.5</v>
      </c>
      <c r="H24" s="26">
        <f t="shared" si="0"/>
        <v>30</v>
      </c>
      <c r="M24" s="12"/>
      <c r="N24" s="12"/>
      <c r="O24" s="12"/>
    </row>
    <row r="25" spans="1:15" x14ac:dyDescent="0.25">
      <c r="A25" s="7" t="s">
        <v>16</v>
      </c>
      <c r="B25" s="1" t="s">
        <v>129</v>
      </c>
      <c r="C25" s="10" t="s">
        <v>126</v>
      </c>
      <c r="D25" s="10" t="s">
        <v>97</v>
      </c>
      <c r="E25" s="1">
        <v>650309</v>
      </c>
      <c r="F25" s="1">
        <v>12</v>
      </c>
      <c r="G25" s="22">
        <v>4</v>
      </c>
      <c r="H25" s="26">
        <f t="shared" si="0"/>
        <v>48</v>
      </c>
      <c r="M25" s="12"/>
      <c r="N25" s="12"/>
      <c r="O25" s="12"/>
    </row>
    <row r="26" spans="1:15" x14ac:dyDescent="0.25">
      <c r="A26" s="1" t="s">
        <v>118</v>
      </c>
      <c r="B26" s="12" t="s">
        <v>83</v>
      </c>
      <c r="C26" s="15" t="s">
        <v>84</v>
      </c>
      <c r="D26" s="15" t="s">
        <v>113</v>
      </c>
      <c r="E26" s="15">
        <v>1247627</v>
      </c>
      <c r="F26" s="15">
        <v>2</v>
      </c>
      <c r="G26" s="27">
        <v>6026</v>
      </c>
      <c r="H26" s="28">
        <f t="shared" ref="H26:H73" si="1">F26*G26</f>
        <v>12052</v>
      </c>
    </row>
    <row r="27" spans="1:15" x14ac:dyDescent="0.25">
      <c r="A27" s="10" t="s">
        <v>118</v>
      </c>
      <c r="B27" t="s">
        <v>99</v>
      </c>
      <c r="C27" s="10"/>
      <c r="D27" s="10" t="s">
        <v>97</v>
      </c>
      <c r="E27" s="14">
        <v>530508</v>
      </c>
      <c r="F27" s="10">
        <v>2</v>
      </c>
      <c r="G27" s="22">
        <v>114</v>
      </c>
      <c r="H27" s="28">
        <f t="shared" si="1"/>
        <v>228</v>
      </c>
    </row>
    <row r="28" spans="1:15" x14ac:dyDescent="0.25">
      <c r="A28" s="6" t="s">
        <v>17</v>
      </c>
      <c r="B28" t="s">
        <v>22</v>
      </c>
      <c r="C28" s="13">
        <v>805</v>
      </c>
      <c r="D28" s="10" t="s">
        <v>113</v>
      </c>
      <c r="E28" s="10">
        <v>2484000</v>
      </c>
      <c r="F28" s="10">
        <v>36</v>
      </c>
      <c r="G28" s="22">
        <v>171</v>
      </c>
      <c r="H28" s="26">
        <f t="shared" si="1"/>
        <v>6156</v>
      </c>
    </row>
    <row r="29" spans="1:15" x14ac:dyDescent="0.25">
      <c r="A29" s="6" t="s">
        <v>17</v>
      </c>
      <c r="B29" t="s">
        <v>24</v>
      </c>
      <c r="C29" s="13">
        <v>805</v>
      </c>
      <c r="D29" s="10" t="s">
        <v>113</v>
      </c>
      <c r="E29" s="10">
        <v>2483972</v>
      </c>
      <c r="F29" s="10">
        <v>16</v>
      </c>
      <c r="G29" s="22">
        <v>172</v>
      </c>
      <c r="H29" s="26">
        <f t="shared" si="1"/>
        <v>2752</v>
      </c>
    </row>
    <row r="30" spans="1:15" x14ac:dyDescent="0.25">
      <c r="A30" s="6" t="s">
        <v>17</v>
      </c>
      <c r="B30" t="s">
        <v>27</v>
      </c>
      <c r="C30" s="13">
        <v>805</v>
      </c>
      <c r="D30" s="10" t="s">
        <v>113</v>
      </c>
      <c r="E30" s="10">
        <v>2670217</v>
      </c>
      <c r="F30" s="10">
        <v>16</v>
      </c>
      <c r="G30" s="22">
        <v>293</v>
      </c>
      <c r="H30" s="26">
        <f t="shared" si="1"/>
        <v>4688</v>
      </c>
      <c r="J30" s="12"/>
      <c r="K30" s="12"/>
      <c r="L30" s="12"/>
    </row>
    <row r="31" spans="1:15" x14ac:dyDescent="0.25">
      <c r="A31" s="6" t="s">
        <v>17</v>
      </c>
      <c r="B31" t="s">
        <v>28</v>
      </c>
      <c r="C31" s="13">
        <v>805</v>
      </c>
      <c r="D31" s="10" t="s">
        <v>113</v>
      </c>
      <c r="E31" s="10">
        <v>2483984</v>
      </c>
      <c r="F31" s="10">
        <v>16</v>
      </c>
      <c r="G31" s="22">
        <v>171</v>
      </c>
      <c r="H31" s="26">
        <f t="shared" si="1"/>
        <v>2736</v>
      </c>
      <c r="J31" s="12"/>
      <c r="K31" s="12"/>
      <c r="L31" s="12"/>
    </row>
    <row r="32" spans="1:15" x14ac:dyDescent="0.25">
      <c r="A32" s="6" t="s">
        <v>17</v>
      </c>
      <c r="B32" t="s">
        <v>29</v>
      </c>
      <c r="C32" s="13">
        <v>805</v>
      </c>
      <c r="D32" s="10" t="s">
        <v>113</v>
      </c>
      <c r="E32" s="10">
        <v>2483987</v>
      </c>
      <c r="F32" s="10">
        <v>16</v>
      </c>
      <c r="G32" s="22">
        <v>175</v>
      </c>
      <c r="H32" s="26">
        <f t="shared" si="1"/>
        <v>2800</v>
      </c>
      <c r="J32" s="12"/>
      <c r="K32" s="12"/>
      <c r="L32" s="12"/>
    </row>
    <row r="33" spans="1:12" x14ac:dyDescent="0.25">
      <c r="A33" s="6" t="s">
        <v>17</v>
      </c>
      <c r="B33" t="s">
        <v>30</v>
      </c>
      <c r="C33" s="13">
        <v>805</v>
      </c>
      <c r="D33" s="10" t="s">
        <v>113</v>
      </c>
      <c r="E33" s="10">
        <v>1653280</v>
      </c>
      <c r="F33" s="10">
        <v>58</v>
      </c>
      <c r="G33" s="22">
        <v>59</v>
      </c>
      <c r="H33" s="26">
        <f t="shared" si="1"/>
        <v>3422</v>
      </c>
      <c r="J33" s="12"/>
      <c r="K33" s="12"/>
      <c r="L33" s="12"/>
    </row>
    <row r="34" spans="1:12" x14ac:dyDescent="0.25">
      <c r="A34" s="6" t="s">
        <v>17</v>
      </c>
      <c r="B34" t="s">
        <v>31</v>
      </c>
      <c r="C34" s="13">
        <v>805</v>
      </c>
      <c r="D34" s="10" t="s">
        <v>113</v>
      </c>
      <c r="E34" s="10">
        <v>2483967</v>
      </c>
      <c r="F34" s="10">
        <v>48</v>
      </c>
      <c r="G34" s="22">
        <v>171</v>
      </c>
      <c r="H34" s="26">
        <f t="shared" si="1"/>
        <v>8208</v>
      </c>
      <c r="J34" s="12"/>
      <c r="K34" s="12"/>
      <c r="L34" s="12"/>
    </row>
    <row r="35" spans="1:12" x14ac:dyDescent="0.25">
      <c r="A35" s="6" t="s">
        <v>17</v>
      </c>
      <c r="B35" t="s">
        <v>33</v>
      </c>
      <c r="C35" s="13">
        <v>805</v>
      </c>
      <c r="D35" s="10" t="s">
        <v>113</v>
      </c>
      <c r="E35" s="10">
        <v>2483982</v>
      </c>
      <c r="F35" s="10">
        <v>16</v>
      </c>
      <c r="G35" s="22">
        <v>171</v>
      </c>
      <c r="H35" s="26">
        <f t="shared" si="1"/>
        <v>2736</v>
      </c>
    </row>
    <row r="36" spans="1:12" x14ac:dyDescent="0.25">
      <c r="A36" s="6" t="s">
        <v>17</v>
      </c>
      <c r="B36" t="s">
        <v>34</v>
      </c>
      <c r="C36" s="13">
        <v>805</v>
      </c>
      <c r="D36" s="10" t="s">
        <v>113</v>
      </c>
      <c r="E36" s="10">
        <v>2008314</v>
      </c>
      <c r="F36" s="10">
        <v>16</v>
      </c>
      <c r="G36" s="22">
        <v>111</v>
      </c>
      <c r="H36" s="26">
        <f t="shared" si="1"/>
        <v>1776</v>
      </c>
    </row>
    <row r="37" spans="1:12" x14ac:dyDescent="0.25">
      <c r="A37" s="6" t="s">
        <v>17</v>
      </c>
      <c r="B37" t="s">
        <v>40</v>
      </c>
      <c r="C37" s="13">
        <v>805</v>
      </c>
      <c r="D37" s="10" t="s">
        <v>113</v>
      </c>
      <c r="E37" s="10">
        <v>1856483</v>
      </c>
      <c r="F37" s="10">
        <v>36</v>
      </c>
      <c r="G37" s="22">
        <v>15</v>
      </c>
      <c r="H37" s="26">
        <f t="shared" si="1"/>
        <v>540</v>
      </c>
    </row>
    <row r="38" spans="1:12" x14ac:dyDescent="0.25">
      <c r="A38" s="6" t="s">
        <v>17</v>
      </c>
      <c r="B38" t="s">
        <v>42</v>
      </c>
      <c r="C38" s="13">
        <v>805</v>
      </c>
      <c r="D38" s="10" t="s">
        <v>113</v>
      </c>
      <c r="E38" s="10">
        <v>2496944</v>
      </c>
      <c r="F38" s="10">
        <v>58</v>
      </c>
      <c r="G38" s="22">
        <v>8</v>
      </c>
      <c r="H38" s="26">
        <f t="shared" si="1"/>
        <v>464</v>
      </c>
    </row>
    <row r="39" spans="1:12" x14ac:dyDescent="0.25">
      <c r="A39" s="6" t="s">
        <v>17</v>
      </c>
      <c r="B39" t="s">
        <v>44</v>
      </c>
      <c r="C39" s="13">
        <v>603</v>
      </c>
      <c r="D39" s="10" t="s">
        <v>113</v>
      </c>
      <c r="E39" s="10">
        <v>2309106</v>
      </c>
      <c r="F39" s="10">
        <v>4</v>
      </c>
      <c r="G39" s="22">
        <v>3</v>
      </c>
      <c r="H39" s="26">
        <f t="shared" si="1"/>
        <v>12</v>
      </c>
    </row>
    <row r="40" spans="1:12" x14ac:dyDescent="0.25">
      <c r="A40" s="6" t="s">
        <v>17</v>
      </c>
      <c r="B40" t="s">
        <v>50</v>
      </c>
      <c r="C40" s="13" t="s">
        <v>51</v>
      </c>
      <c r="D40" s="10" t="s">
        <v>113</v>
      </c>
      <c r="E40" s="10">
        <v>2353056</v>
      </c>
      <c r="F40" s="10">
        <v>8</v>
      </c>
      <c r="G40" s="22">
        <v>252</v>
      </c>
      <c r="H40" s="26">
        <f t="shared" si="1"/>
        <v>2016</v>
      </c>
    </row>
    <row r="41" spans="1:12" x14ac:dyDescent="0.25">
      <c r="A41" s="6" t="s">
        <v>17</v>
      </c>
      <c r="B41" t="s">
        <v>52</v>
      </c>
      <c r="C41" s="13" t="s">
        <v>53</v>
      </c>
      <c r="D41" s="10" t="s">
        <v>113</v>
      </c>
      <c r="E41" s="10">
        <v>2463587</v>
      </c>
      <c r="F41" s="10">
        <v>36</v>
      </c>
      <c r="G41" s="22">
        <v>52</v>
      </c>
      <c r="H41" s="26">
        <f t="shared" si="1"/>
        <v>1872</v>
      </c>
    </row>
    <row r="42" spans="1:12" x14ac:dyDescent="0.25">
      <c r="A42" s="6" t="s">
        <v>17</v>
      </c>
      <c r="B42" t="s">
        <v>54</v>
      </c>
      <c r="C42" s="13" t="s">
        <v>55</v>
      </c>
      <c r="D42" s="10" t="s">
        <v>113</v>
      </c>
      <c r="E42" s="10">
        <v>2529320</v>
      </c>
      <c r="F42" s="10">
        <v>18</v>
      </c>
      <c r="G42" s="22">
        <v>763</v>
      </c>
      <c r="H42" s="26">
        <f t="shared" si="1"/>
        <v>13734</v>
      </c>
    </row>
    <row r="43" spans="1:12" x14ac:dyDescent="0.25">
      <c r="A43" s="6" t="s">
        <v>17</v>
      </c>
      <c r="B43" t="s">
        <v>56</v>
      </c>
      <c r="C43" s="10" t="s">
        <v>57</v>
      </c>
      <c r="D43" s="10" t="s">
        <v>113</v>
      </c>
      <c r="E43" s="10">
        <v>2101819</v>
      </c>
      <c r="F43" s="10">
        <v>16</v>
      </c>
      <c r="G43" s="22">
        <v>55</v>
      </c>
      <c r="H43" s="26">
        <f t="shared" si="1"/>
        <v>880</v>
      </c>
    </row>
    <row r="44" spans="1:12" x14ac:dyDescent="0.25">
      <c r="A44" s="6" t="s">
        <v>17</v>
      </c>
      <c r="B44" t="s">
        <v>36</v>
      </c>
      <c r="C44" s="10"/>
      <c r="D44" s="10" t="s">
        <v>113</v>
      </c>
      <c r="E44" s="10">
        <v>1461601</v>
      </c>
      <c r="F44" s="10">
        <v>32</v>
      </c>
      <c r="G44" s="22">
        <v>142</v>
      </c>
      <c r="H44" s="26">
        <f t="shared" si="1"/>
        <v>4544</v>
      </c>
    </row>
    <row r="45" spans="1:12" x14ac:dyDescent="0.25">
      <c r="A45" s="6" t="s">
        <v>17</v>
      </c>
      <c r="B45" t="s">
        <v>58</v>
      </c>
      <c r="C45" s="10" t="s">
        <v>59</v>
      </c>
      <c r="D45" s="10" t="s">
        <v>113</v>
      </c>
      <c r="E45" s="10">
        <v>2075569</v>
      </c>
      <c r="F45" s="10">
        <v>26</v>
      </c>
      <c r="G45" s="22">
        <v>242</v>
      </c>
      <c r="H45" s="26">
        <f t="shared" si="1"/>
        <v>6292</v>
      </c>
    </row>
    <row r="46" spans="1:12" x14ac:dyDescent="0.25">
      <c r="A46" s="6" t="s">
        <v>17</v>
      </c>
      <c r="B46" t="s">
        <v>64</v>
      </c>
      <c r="C46" s="10"/>
      <c r="D46" s="10" t="s">
        <v>113</v>
      </c>
      <c r="E46" s="10">
        <v>1321032</v>
      </c>
      <c r="F46" s="10">
        <v>1</v>
      </c>
      <c r="G46" s="22">
        <v>3364</v>
      </c>
      <c r="H46" s="26">
        <f t="shared" si="1"/>
        <v>3364</v>
      </c>
    </row>
    <row r="47" spans="1:12" x14ac:dyDescent="0.25">
      <c r="A47" s="6" t="s">
        <v>17</v>
      </c>
      <c r="B47" t="s">
        <v>81</v>
      </c>
      <c r="C47" s="10" t="s">
        <v>82</v>
      </c>
      <c r="D47" s="10" t="s">
        <v>113</v>
      </c>
      <c r="E47" s="10">
        <v>1683220</v>
      </c>
      <c r="F47" s="10">
        <v>4</v>
      </c>
      <c r="G47" s="22">
        <v>268</v>
      </c>
      <c r="H47" s="26">
        <f t="shared" si="1"/>
        <v>1072</v>
      </c>
    </row>
    <row r="48" spans="1:12" x14ac:dyDescent="0.25">
      <c r="A48" s="6" t="s">
        <v>17</v>
      </c>
      <c r="B48" t="s">
        <v>99</v>
      </c>
      <c r="C48" s="10"/>
      <c r="D48" s="10" t="s">
        <v>97</v>
      </c>
      <c r="E48" s="14">
        <v>530508</v>
      </c>
      <c r="F48" s="10">
        <v>16</v>
      </c>
      <c r="G48" s="22">
        <v>114</v>
      </c>
      <c r="H48" s="26">
        <f t="shared" si="1"/>
        <v>1824</v>
      </c>
      <c r="I48"/>
    </row>
    <row r="49" spans="1:15" x14ac:dyDescent="0.25">
      <c r="A49" s="6" t="s">
        <v>17</v>
      </c>
      <c r="B49" t="s">
        <v>100</v>
      </c>
      <c r="C49" s="10"/>
      <c r="D49" s="10" t="s">
        <v>97</v>
      </c>
      <c r="E49" s="10">
        <v>530498</v>
      </c>
      <c r="F49" s="10">
        <v>16</v>
      </c>
      <c r="G49" s="22">
        <v>225</v>
      </c>
      <c r="H49" s="26">
        <f t="shared" si="1"/>
        <v>3600</v>
      </c>
      <c r="I49"/>
    </row>
    <row r="50" spans="1:15" x14ac:dyDescent="0.25">
      <c r="A50" s="6" t="s">
        <v>17</v>
      </c>
      <c r="B50" t="s">
        <v>101</v>
      </c>
      <c r="C50" s="10" t="s">
        <v>102</v>
      </c>
      <c r="D50" s="10" t="s">
        <v>97</v>
      </c>
      <c r="E50" s="10">
        <v>530325</v>
      </c>
      <c r="F50" s="10">
        <v>6</v>
      </c>
      <c r="G50" s="22">
        <v>66</v>
      </c>
      <c r="H50" s="26">
        <f t="shared" si="1"/>
        <v>396</v>
      </c>
      <c r="I50"/>
    </row>
    <row r="51" spans="1:15" x14ac:dyDescent="0.25">
      <c r="A51" s="6" t="s">
        <v>17</v>
      </c>
      <c r="B51" t="s">
        <v>103</v>
      </c>
      <c r="C51" s="10"/>
      <c r="D51" s="10" t="s">
        <v>97</v>
      </c>
      <c r="E51" s="10">
        <v>530509</v>
      </c>
      <c r="F51" s="10">
        <v>14</v>
      </c>
      <c r="G51" s="22">
        <v>169</v>
      </c>
      <c r="H51" s="26">
        <f t="shared" si="1"/>
        <v>2366</v>
      </c>
      <c r="I51"/>
      <c r="M51" s="12"/>
      <c r="N51" s="12"/>
      <c r="O51" s="12"/>
    </row>
    <row r="52" spans="1:15" x14ac:dyDescent="0.25">
      <c r="A52" s="6" t="s">
        <v>17</v>
      </c>
      <c r="B52" t="s">
        <v>104</v>
      </c>
      <c r="C52" s="10"/>
      <c r="D52" s="10" t="s">
        <v>97</v>
      </c>
      <c r="E52" s="10">
        <v>530499</v>
      </c>
      <c r="F52" s="10">
        <v>14</v>
      </c>
      <c r="G52" s="22">
        <v>346</v>
      </c>
      <c r="H52" s="26">
        <f t="shared" si="1"/>
        <v>4844</v>
      </c>
      <c r="I52"/>
      <c r="M52" s="12"/>
      <c r="N52" s="12"/>
      <c r="O52" s="12"/>
    </row>
    <row r="53" spans="1:15" x14ac:dyDescent="0.25">
      <c r="A53" s="6" t="s">
        <v>17</v>
      </c>
      <c r="B53" s="12" t="s">
        <v>112</v>
      </c>
      <c r="C53"/>
      <c r="D53" s="10" t="s">
        <v>110</v>
      </c>
      <c r="E53" s="10" t="s">
        <v>114</v>
      </c>
      <c r="F53" s="10">
        <v>32</v>
      </c>
      <c r="G53" s="22">
        <f>316*0.66</f>
        <v>208.56</v>
      </c>
      <c r="H53" s="26">
        <f t="shared" si="1"/>
        <v>6673.92</v>
      </c>
      <c r="I53"/>
      <c r="M53" s="12"/>
      <c r="N53" s="12"/>
      <c r="O53" s="12"/>
    </row>
    <row r="54" spans="1:15" x14ac:dyDescent="0.25">
      <c r="A54" s="5" t="s">
        <v>18</v>
      </c>
      <c r="B54" t="s">
        <v>22</v>
      </c>
      <c r="C54" s="13">
        <v>805</v>
      </c>
      <c r="D54" s="10" t="s">
        <v>113</v>
      </c>
      <c r="E54" s="10">
        <v>2484000</v>
      </c>
      <c r="F54" s="10">
        <f>1*14</f>
        <v>14</v>
      </c>
      <c r="G54" s="22">
        <v>171</v>
      </c>
      <c r="H54" s="26">
        <f t="shared" si="1"/>
        <v>2394</v>
      </c>
      <c r="I54"/>
      <c r="M54" s="12"/>
      <c r="N54" s="12"/>
      <c r="O54" s="12"/>
    </row>
    <row r="55" spans="1:15" x14ac:dyDescent="0.25">
      <c r="A55" s="5" t="s">
        <v>18</v>
      </c>
      <c r="B55" t="s">
        <v>30</v>
      </c>
      <c r="C55" s="13">
        <v>805</v>
      </c>
      <c r="D55" s="10" t="s">
        <v>113</v>
      </c>
      <c r="E55" s="10">
        <v>1653280</v>
      </c>
      <c r="F55" s="10">
        <f>2*14</f>
        <v>28</v>
      </c>
      <c r="G55" s="22">
        <v>68</v>
      </c>
      <c r="H55" s="26">
        <f t="shared" si="1"/>
        <v>1904</v>
      </c>
      <c r="I55"/>
      <c r="M55" s="12"/>
      <c r="N55" s="12"/>
      <c r="O55" s="12"/>
    </row>
    <row r="56" spans="1:15" x14ac:dyDescent="0.25">
      <c r="A56" s="5" t="s">
        <v>18</v>
      </c>
      <c r="B56" t="s">
        <v>42</v>
      </c>
      <c r="C56" s="13">
        <v>805</v>
      </c>
      <c r="D56" s="10" t="s">
        <v>113</v>
      </c>
      <c r="E56" s="10">
        <v>2496944</v>
      </c>
      <c r="F56" s="10">
        <f>3*14</f>
        <v>42</v>
      </c>
      <c r="G56" s="22">
        <v>8</v>
      </c>
      <c r="H56" s="26">
        <f t="shared" si="1"/>
        <v>336</v>
      </c>
      <c r="I56"/>
      <c r="M56" s="12"/>
      <c r="N56" s="12"/>
      <c r="O56" s="12"/>
    </row>
    <row r="57" spans="1:15" x14ac:dyDescent="0.25">
      <c r="A57" s="5" t="s">
        <v>18</v>
      </c>
      <c r="B57" t="s">
        <v>54</v>
      </c>
      <c r="C57" s="13" t="s">
        <v>55</v>
      </c>
      <c r="D57" s="10" t="s">
        <v>113</v>
      </c>
      <c r="E57" s="10">
        <v>2529320</v>
      </c>
      <c r="F57" s="10">
        <f>14*1</f>
        <v>14</v>
      </c>
      <c r="G57" s="22">
        <v>763</v>
      </c>
      <c r="H57" s="26">
        <f t="shared" si="1"/>
        <v>10682</v>
      </c>
      <c r="I57"/>
      <c r="M57" s="12"/>
      <c r="N57" s="12"/>
      <c r="O57" s="12"/>
    </row>
    <row r="58" spans="1:15" x14ac:dyDescent="0.25">
      <c r="A58" s="5" t="s">
        <v>18</v>
      </c>
      <c r="B58" t="s">
        <v>103</v>
      </c>
      <c r="C58"/>
      <c r="D58" s="10" t="s">
        <v>97</v>
      </c>
      <c r="E58" s="10">
        <v>530509</v>
      </c>
      <c r="F58" s="10">
        <f>14*1</f>
        <v>14</v>
      </c>
      <c r="G58" s="22">
        <v>169</v>
      </c>
      <c r="H58" s="26">
        <f t="shared" si="1"/>
        <v>2366</v>
      </c>
      <c r="I58"/>
    </row>
    <row r="59" spans="1:15" x14ac:dyDescent="0.25">
      <c r="A59" s="5" t="s">
        <v>18</v>
      </c>
      <c r="B59" s="12" t="s">
        <v>111</v>
      </c>
      <c r="C59" s="10" t="s">
        <v>116</v>
      </c>
      <c r="D59" s="10" t="s">
        <v>110</v>
      </c>
      <c r="E59" s="17" t="s">
        <v>115</v>
      </c>
      <c r="F59" s="10">
        <f>14*1</f>
        <v>14</v>
      </c>
      <c r="G59" s="22">
        <f>316*2.39</f>
        <v>755.24</v>
      </c>
      <c r="H59" s="26">
        <f t="shared" si="1"/>
        <v>10573.36</v>
      </c>
      <c r="I59"/>
    </row>
    <row r="60" spans="1:15" x14ac:dyDescent="0.25">
      <c r="A60" s="4" t="s">
        <v>19</v>
      </c>
      <c r="B60" t="s">
        <v>44</v>
      </c>
      <c r="C60" s="13">
        <v>603</v>
      </c>
      <c r="D60" s="10" t="s">
        <v>113</v>
      </c>
      <c r="E60" s="10">
        <v>2309106</v>
      </c>
      <c r="F60" s="10">
        <f>6*5</f>
        <v>30</v>
      </c>
      <c r="G60" s="22">
        <v>3</v>
      </c>
      <c r="H60" s="26">
        <f t="shared" si="1"/>
        <v>90</v>
      </c>
      <c r="I60"/>
    </row>
    <row r="61" spans="1:15" x14ac:dyDescent="0.25">
      <c r="A61" s="4" t="s">
        <v>19</v>
      </c>
      <c r="B61" t="s">
        <v>23</v>
      </c>
      <c r="C61" s="13">
        <v>603</v>
      </c>
      <c r="D61" s="10" t="s">
        <v>113</v>
      </c>
      <c r="E61" s="10">
        <v>1670167</v>
      </c>
      <c r="F61" s="10">
        <f>6*1</f>
        <v>6</v>
      </c>
      <c r="G61" s="22">
        <v>92</v>
      </c>
      <c r="H61" s="26">
        <f t="shared" si="1"/>
        <v>552</v>
      </c>
      <c r="I61"/>
    </row>
    <row r="62" spans="1:15" x14ac:dyDescent="0.25">
      <c r="A62" s="4" t="s">
        <v>19</v>
      </c>
      <c r="B62" t="s">
        <v>45</v>
      </c>
      <c r="C62" s="13">
        <v>603</v>
      </c>
      <c r="D62" s="10" t="s">
        <v>113</v>
      </c>
      <c r="E62" s="10">
        <v>1577604</v>
      </c>
      <c r="F62" s="10">
        <f>6*2</f>
        <v>12</v>
      </c>
      <c r="G62" s="22">
        <v>97</v>
      </c>
      <c r="H62" s="26">
        <f t="shared" si="1"/>
        <v>1164</v>
      </c>
      <c r="I62"/>
    </row>
    <row r="63" spans="1:15" x14ac:dyDescent="0.25">
      <c r="A63" s="4" t="s">
        <v>19</v>
      </c>
      <c r="B63" t="s">
        <v>30</v>
      </c>
      <c r="C63" s="13">
        <v>603</v>
      </c>
      <c r="D63" s="10" t="s">
        <v>113</v>
      </c>
      <c r="E63" s="10">
        <v>1577605</v>
      </c>
      <c r="F63" s="10">
        <f>6*2</f>
        <v>12</v>
      </c>
      <c r="G63" s="22">
        <v>104</v>
      </c>
      <c r="H63" s="26">
        <f t="shared" si="1"/>
        <v>1248</v>
      </c>
      <c r="I63"/>
    </row>
    <row r="64" spans="1:15" x14ac:dyDescent="0.25">
      <c r="A64" s="4" t="s">
        <v>19</v>
      </c>
      <c r="B64" t="s">
        <v>34</v>
      </c>
      <c r="C64" s="13">
        <v>603</v>
      </c>
      <c r="D64" s="10" t="s">
        <v>113</v>
      </c>
      <c r="E64" s="10">
        <v>1653253</v>
      </c>
      <c r="F64" s="10">
        <f>6*3</f>
        <v>18</v>
      </c>
      <c r="G64" s="22">
        <v>113</v>
      </c>
      <c r="H64" s="26">
        <f t="shared" si="1"/>
        <v>2034</v>
      </c>
      <c r="I64"/>
      <c r="M64" s="12"/>
      <c r="N64" s="12"/>
      <c r="O64" s="12"/>
    </row>
    <row r="65" spans="1:15" x14ac:dyDescent="0.25">
      <c r="A65" s="4" t="s">
        <v>19</v>
      </c>
      <c r="B65" t="s">
        <v>46</v>
      </c>
      <c r="C65" s="13">
        <v>603</v>
      </c>
      <c r="D65" s="10" t="s">
        <v>113</v>
      </c>
      <c r="E65" s="10">
        <v>1697399</v>
      </c>
      <c r="F65" s="10">
        <f>6*1</f>
        <v>6</v>
      </c>
      <c r="G65" s="22">
        <v>158</v>
      </c>
      <c r="H65" s="26">
        <f t="shared" si="1"/>
        <v>948</v>
      </c>
      <c r="I65"/>
    </row>
    <row r="66" spans="1:15" x14ac:dyDescent="0.25">
      <c r="A66" s="4" t="s">
        <v>19</v>
      </c>
      <c r="B66" t="s">
        <v>47</v>
      </c>
      <c r="C66" s="13">
        <v>603</v>
      </c>
      <c r="D66" s="10" t="s">
        <v>113</v>
      </c>
      <c r="E66" s="10">
        <v>1759088</v>
      </c>
      <c r="F66" s="10">
        <f>6*1</f>
        <v>6</v>
      </c>
      <c r="G66" s="22">
        <v>2</v>
      </c>
      <c r="H66" s="26">
        <f t="shared" si="1"/>
        <v>12</v>
      </c>
      <c r="I66"/>
    </row>
    <row r="67" spans="1:15" x14ac:dyDescent="0.25">
      <c r="A67" s="4" t="s">
        <v>19</v>
      </c>
      <c r="B67" t="s">
        <v>48</v>
      </c>
      <c r="C67" s="13">
        <v>603</v>
      </c>
      <c r="D67" s="10" t="s">
        <v>113</v>
      </c>
      <c r="E67" s="10">
        <v>2496834</v>
      </c>
      <c r="F67" s="10">
        <f>6*8</f>
        <v>48</v>
      </c>
      <c r="G67" s="22">
        <v>4</v>
      </c>
      <c r="H67" s="26">
        <f t="shared" si="1"/>
        <v>192</v>
      </c>
      <c r="I67"/>
    </row>
    <row r="68" spans="1:15" x14ac:dyDescent="0.25">
      <c r="A68" s="4" t="s">
        <v>19</v>
      </c>
      <c r="B68" t="s">
        <v>49</v>
      </c>
      <c r="C68" s="13">
        <v>603</v>
      </c>
      <c r="D68" s="10" t="s">
        <v>113</v>
      </c>
      <c r="E68" s="10">
        <v>2495136</v>
      </c>
      <c r="F68" s="10">
        <f>6*2</f>
        <v>12</v>
      </c>
      <c r="G68" s="22">
        <v>18</v>
      </c>
      <c r="H68" s="26">
        <f t="shared" si="1"/>
        <v>216</v>
      </c>
      <c r="I68"/>
    </row>
    <row r="69" spans="1:15" x14ac:dyDescent="0.25">
      <c r="A69" s="4" t="s">
        <v>19</v>
      </c>
      <c r="B69" t="s">
        <v>38</v>
      </c>
      <c r="C69" s="13">
        <v>603</v>
      </c>
      <c r="D69" s="10" t="s">
        <v>113</v>
      </c>
      <c r="E69" s="10">
        <v>722110</v>
      </c>
      <c r="F69" s="10">
        <f>6*5</f>
        <v>30</v>
      </c>
      <c r="G69" s="22">
        <v>13</v>
      </c>
      <c r="H69" s="26">
        <f t="shared" si="1"/>
        <v>390</v>
      </c>
      <c r="I69"/>
    </row>
    <row r="70" spans="1:15" x14ac:dyDescent="0.25">
      <c r="A70" s="4" t="s">
        <v>19</v>
      </c>
      <c r="B70" t="s">
        <v>39</v>
      </c>
      <c r="C70" s="13">
        <v>603</v>
      </c>
      <c r="D70" s="10" t="s">
        <v>113</v>
      </c>
      <c r="E70" s="10">
        <v>2522405</v>
      </c>
      <c r="F70" s="10">
        <f>6*1</f>
        <v>6</v>
      </c>
      <c r="G70" s="22">
        <v>36</v>
      </c>
      <c r="H70" s="26">
        <f t="shared" si="1"/>
        <v>216</v>
      </c>
      <c r="I70"/>
    </row>
    <row r="71" spans="1:15" x14ac:dyDescent="0.25">
      <c r="A71" s="4" t="s">
        <v>19</v>
      </c>
      <c r="B71" t="s">
        <v>71</v>
      </c>
      <c r="C71" s="10" t="s">
        <v>72</v>
      </c>
      <c r="D71" s="10" t="s">
        <v>113</v>
      </c>
      <c r="E71" s="10">
        <v>1081313</v>
      </c>
      <c r="F71" s="10">
        <f>6*1</f>
        <v>6</v>
      </c>
      <c r="G71" s="22">
        <v>104</v>
      </c>
      <c r="H71" s="26">
        <f t="shared" si="1"/>
        <v>624</v>
      </c>
      <c r="I71"/>
      <c r="N71" s="12"/>
      <c r="O71" s="12"/>
    </row>
    <row r="72" spans="1:15" x14ac:dyDescent="0.25">
      <c r="A72" s="4" t="s">
        <v>19</v>
      </c>
      <c r="B72" t="s">
        <v>73</v>
      </c>
      <c r="C72" s="10" t="s">
        <v>74</v>
      </c>
      <c r="D72" s="10" t="s">
        <v>113</v>
      </c>
      <c r="E72" s="10">
        <v>7355513</v>
      </c>
      <c r="F72" s="10">
        <f>6*1</f>
        <v>6</v>
      </c>
      <c r="G72" s="22">
        <v>36</v>
      </c>
      <c r="H72" s="26">
        <f t="shared" si="1"/>
        <v>216</v>
      </c>
      <c r="I72"/>
      <c r="N72" s="12"/>
      <c r="O72" s="12"/>
    </row>
    <row r="73" spans="1:15" x14ac:dyDescent="0.25">
      <c r="A73" s="4" t="s">
        <v>19</v>
      </c>
      <c r="B73" t="s">
        <v>75</v>
      </c>
      <c r="C73" s="10" t="s">
        <v>76</v>
      </c>
      <c r="D73" s="10" t="s">
        <v>113</v>
      </c>
      <c r="E73" s="10">
        <v>1829665</v>
      </c>
      <c r="F73" s="10">
        <f>6*1</f>
        <v>6</v>
      </c>
      <c r="G73" s="22">
        <v>1230</v>
      </c>
      <c r="H73" s="26">
        <f t="shared" si="1"/>
        <v>7380</v>
      </c>
      <c r="I73"/>
      <c r="N73" s="12"/>
      <c r="O73" s="12"/>
    </row>
    <row r="74" spans="1:15" x14ac:dyDescent="0.25">
      <c r="A74" s="4" t="s">
        <v>19</v>
      </c>
      <c r="B74" t="s">
        <v>77</v>
      </c>
      <c r="C74" s="10" t="s">
        <v>72</v>
      </c>
      <c r="D74" s="10" t="s">
        <v>113</v>
      </c>
      <c r="E74" s="10">
        <v>1345609</v>
      </c>
      <c r="F74" s="10">
        <f>6*1</f>
        <v>6</v>
      </c>
      <c r="G74" s="22">
        <v>1070</v>
      </c>
      <c r="H74" s="26">
        <f t="shared" ref="H74:H104" si="2">F74*G74</f>
        <v>6420</v>
      </c>
      <c r="I74"/>
      <c r="N74" s="12"/>
      <c r="O74" s="12"/>
    </row>
    <row r="75" spans="1:15" x14ac:dyDescent="0.25">
      <c r="A75" s="4" t="s">
        <v>19</v>
      </c>
      <c r="B75" t="s">
        <v>78</v>
      </c>
      <c r="C75" s="10" t="s">
        <v>79</v>
      </c>
      <c r="D75" s="10" t="s">
        <v>113</v>
      </c>
      <c r="E75" s="10">
        <v>2285992</v>
      </c>
      <c r="F75" s="10">
        <f>6*2</f>
        <v>12</v>
      </c>
      <c r="G75" s="22">
        <v>242</v>
      </c>
      <c r="H75" s="26">
        <f t="shared" si="2"/>
        <v>2904</v>
      </c>
      <c r="I75"/>
      <c r="N75" s="12"/>
      <c r="O75" s="12"/>
    </row>
    <row r="76" spans="1:15" x14ac:dyDescent="0.25">
      <c r="A76" s="4" t="s">
        <v>19</v>
      </c>
      <c r="B76" t="s">
        <v>80</v>
      </c>
      <c r="C76"/>
      <c r="D76" s="10" t="s">
        <v>113</v>
      </c>
      <c r="E76" s="10">
        <v>1248989</v>
      </c>
      <c r="F76" s="10">
        <f>6*1</f>
        <v>6</v>
      </c>
      <c r="G76" s="22">
        <v>491</v>
      </c>
      <c r="H76" s="26">
        <f t="shared" si="2"/>
        <v>2946</v>
      </c>
      <c r="I76"/>
      <c r="N76" s="12"/>
      <c r="O76" s="12"/>
    </row>
    <row r="77" spans="1:15" x14ac:dyDescent="0.25">
      <c r="A77" s="4" t="s">
        <v>19</v>
      </c>
      <c r="B77" t="s">
        <v>98</v>
      </c>
      <c r="C77" s="13">
        <v>603</v>
      </c>
      <c r="D77" s="10" t="s">
        <v>97</v>
      </c>
      <c r="E77" s="10">
        <v>930242</v>
      </c>
      <c r="F77" s="10">
        <f>6*1</f>
        <v>6</v>
      </c>
      <c r="G77" s="22">
        <v>3</v>
      </c>
      <c r="H77" s="26">
        <f t="shared" si="2"/>
        <v>18</v>
      </c>
      <c r="I77"/>
      <c r="N77" s="12"/>
      <c r="O77" s="12"/>
    </row>
    <row r="78" spans="1:15" x14ac:dyDescent="0.25">
      <c r="A78" s="4" t="s">
        <v>19</v>
      </c>
      <c r="B78" s="12" t="s">
        <v>111</v>
      </c>
      <c r="C78" s="10"/>
      <c r="D78" s="10" t="s">
        <v>110</v>
      </c>
      <c r="E78" s="17" t="s">
        <v>115</v>
      </c>
      <c r="F78" s="10">
        <f>6*1</f>
        <v>6</v>
      </c>
      <c r="G78" s="22">
        <f>316*2.39</f>
        <v>755.24</v>
      </c>
      <c r="H78" s="26">
        <f t="shared" si="2"/>
        <v>4531.4400000000005</v>
      </c>
      <c r="I78"/>
    </row>
    <row r="79" spans="1:15" x14ac:dyDescent="0.25">
      <c r="A79" s="8" t="s">
        <v>20</v>
      </c>
      <c r="B79" t="s">
        <v>21</v>
      </c>
      <c r="C79" s="13">
        <v>805</v>
      </c>
      <c r="D79" s="10" t="s">
        <v>113</v>
      </c>
      <c r="E79" s="10">
        <v>2328111</v>
      </c>
      <c r="F79" s="10">
        <f>2*30</f>
        <v>60</v>
      </c>
      <c r="G79" s="22">
        <v>79</v>
      </c>
      <c r="H79" s="26">
        <f t="shared" si="2"/>
        <v>4740</v>
      </c>
      <c r="I79"/>
    </row>
    <row r="80" spans="1:15" x14ac:dyDescent="0.25">
      <c r="A80" s="8" t="s">
        <v>20</v>
      </c>
      <c r="B80" t="s">
        <v>23</v>
      </c>
      <c r="C80" s="13">
        <v>805</v>
      </c>
      <c r="D80" s="10" t="s">
        <v>113</v>
      </c>
      <c r="E80" s="10">
        <v>1670217</v>
      </c>
      <c r="F80" s="10">
        <f>2*50</f>
        <v>100</v>
      </c>
      <c r="G80" s="22">
        <v>29</v>
      </c>
      <c r="H80" s="26">
        <f t="shared" si="2"/>
        <v>2900</v>
      </c>
      <c r="I80"/>
    </row>
    <row r="81" spans="1:12" x14ac:dyDescent="0.25">
      <c r="A81" s="8" t="s">
        <v>20</v>
      </c>
      <c r="B81" t="s">
        <v>25</v>
      </c>
      <c r="C81" s="13">
        <v>805</v>
      </c>
      <c r="D81" s="10" t="s">
        <v>113</v>
      </c>
      <c r="E81" s="10" t="s">
        <v>26</v>
      </c>
      <c r="F81" s="10">
        <f>2*10</f>
        <v>20</v>
      </c>
      <c r="G81" s="22">
        <v>1215</v>
      </c>
      <c r="H81" s="26">
        <f t="shared" si="2"/>
        <v>24300</v>
      </c>
      <c r="I81">
        <v>1395</v>
      </c>
    </row>
    <row r="82" spans="1:12" x14ac:dyDescent="0.25">
      <c r="A82" s="8" t="s">
        <v>20</v>
      </c>
      <c r="B82" t="s">
        <v>30</v>
      </c>
      <c r="C82" s="13">
        <v>805</v>
      </c>
      <c r="D82" s="10" t="s">
        <v>113</v>
      </c>
      <c r="E82" s="10">
        <v>1653280</v>
      </c>
      <c r="F82" s="10">
        <f>2*20</f>
        <v>40</v>
      </c>
      <c r="G82" s="22">
        <v>59</v>
      </c>
      <c r="H82" s="26">
        <f t="shared" si="2"/>
        <v>2360</v>
      </c>
      <c r="I82"/>
    </row>
    <row r="83" spans="1:12" x14ac:dyDescent="0.25">
      <c r="A83" s="8" t="s">
        <v>20</v>
      </c>
      <c r="B83" t="s">
        <v>32</v>
      </c>
      <c r="C83" s="13">
        <v>805</v>
      </c>
      <c r="D83" s="10" t="s">
        <v>113</v>
      </c>
      <c r="E83" s="10">
        <v>1670231</v>
      </c>
      <c r="F83" s="10">
        <f>2*10</f>
        <v>20</v>
      </c>
      <c r="G83" s="22">
        <v>94</v>
      </c>
      <c r="H83" s="26">
        <f t="shared" si="2"/>
        <v>1880</v>
      </c>
      <c r="I83"/>
    </row>
    <row r="84" spans="1:12" x14ac:dyDescent="0.25">
      <c r="A84" s="8" t="s">
        <v>20</v>
      </c>
      <c r="B84" t="s">
        <v>35</v>
      </c>
      <c r="C84" s="13">
        <v>805</v>
      </c>
      <c r="D84" s="10" t="s">
        <v>113</v>
      </c>
      <c r="E84" s="10">
        <v>1577699</v>
      </c>
      <c r="F84" s="10">
        <f>2*20</f>
        <v>40</v>
      </c>
      <c r="G84" s="22">
        <v>96</v>
      </c>
      <c r="H84" s="26">
        <f t="shared" si="2"/>
        <v>3840</v>
      </c>
      <c r="I84"/>
    </row>
    <row r="85" spans="1:12" x14ac:dyDescent="0.25">
      <c r="A85" s="8" t="s">
        <v>20</v>
      </c>
      <c r="B85" t="s">
        <v>36</v>
      </c>
      <c r="C85" s="13">
        <v>805</v>
      </c>
      <c r="D85" s="10" t="s">
        <v>113</v>
      </c>
      <c r="E85" s="10">
        <v>1716768</v>
      </c>
      <c r="F85" s="10">
        <f>2*10</f>
        <v>20</v>
      </c>
      <c r="G85" s="22">
        <v>92</v>
      </c>
      <c r="H85" s="26">
        <f t="shared" si="2"/>
        <v>1840</v>
      </c>
      <c r="I85"/>
    </row>
    <row r="86" spans="1:12" x14ac:dyDescent="0.25">
      <c r="A86" s="8" t="s">
        <v>20</v>
      </c>
      <c r="B86" t="s">
        <v>37</v>
      </c>
      <c r="C86" s="13">
        <v>805</v>
      </c>
      <c r="D86" s="10" t="s">
        <v>113</v>
      </c>
      <c r="E86" s="10">
        <v>1843816</v>
      </c>
      <c r="F86" s="10">
        <f>2*20</f>
        <v>40</v>
      </c>
      <c r="G86" s="27">
        <v>220</v>
      </c>
      <c r="H86" s="26">
        <f t="shared" si="2"/>
        <v>8800</v>
      </c>
      <c r="I86" s="12"/>
    </row>
    <row r="87" spans="1:12" x14ac:dyDescent="0.25">
      <c r="A87" s="8" t="s">
        <v>20</v>
      </c>
      <c r="B87" t="s">
        <v>38</v>
      </c>
      <c r="C87" s="13">
        <v>805</v>
      </c>
      <c r="D87" s="10" t="s">
        <v>113</v>
      </c>
      <c r="E87" s="10">
        <v>1414656</v>
      </c>
      <c r="F87" s="10">
        <f>2*80</f>
        <v>160</v>
      </c>
      <c r="G87" s="27">
        <v>7</v>
      </c>
      <c r="H87" s="26">
        <f t="shared" si="2"/>
        <v>1120</v>
      </c>
      <c r="I87" s="12"/>
    </row>
    <row r="88" spans="1:12" x14ac:dyDescent="0.25">
      <c r="A88" s="8" t="s">
        <v>20</v>
      </c>
      <c r="B88" t="s">
        <v>39</v>
      </c>
      <c r="C88" s="13">
        <v>805</v>
      </c>
      <c r="D88" s="10" t="s">
        <v>113</v>
      </c>
      <c r="E88" s="10">
        <v>1414674</v>
      </c>
      <c r="F88" s="10">
        <f>2*40</f>
        <v>80</v>
      </c>
      <c r="G88" s="22">
        <v>20</v>
      </c>
      <c r="H88" s="26">
        <f t="shared" si="2"/>
        <v>1600</v>
      </c>
      <c r="I88"/>
      <c r="J88" s="12"/>
      <c r="K88" s="12"/>
      <c r="L88" s="12"/>
    </row>
    <row r="89" spans="1:12" x14ac:dyDescent="0.25">
      <c r="A89" s="8" t="s">
        <v>20</v>
      </c>
      <c r="B89" t="s">
        <v>41</v>
      </c>
      <c r="C89" s="13">
        <v>805</v>
      </c>
      <c r="D89" s="10" t="s">
        <v>113</v>
      </c>
      <c r="E89" s="10">
        <v>1414662</v>
      </c>
      <c r="F89" s="10">
        <f>2*20</f>
        <v>40</v>
      </c>
      <c r="G89" s="22">
        <v>8</v>
      </c>
      <c r="H89" s="26">
        <f t="shared" si="2"/>
        <v>320</v>
      </c>
      <c r="I89"/>
      <c r="J89" s="12"/>
      <c r="K89" s="12"/>
      <c r="L89" s="12"/>
    </row>
    <row r="90" spans="1:12" x14ac:dyDescent="0.25">
      <c r="A90" s="8" t="s">
        <v>20</v>
      </c>
      <c r="B90" t="s">
        <v>42</v>
      </c>
      <c r="C90" s="13">
        <v>805</v>
      </c>
      <c r="D90" s="10" t="s">
        <v>113</v>
      </c>
      <c r="E90" s="10">
        <v>2496944</v>
      </c>
      <c r="F90" s="10">
        <f>2*190</f>
        <v>380</v>
      </c>
      <c r="G90" s="22">
        <v>6</v>
      </c>
      <c r="H90" s="26">
        <f t="shared" si="2"/>
        <v>2280</v>
      </c>
      <c r="I90"/>
    </row>
    <row r="91" spans="1:12" x14ac:dyDescent="0.25">
      <c r="A91" s="8" t="s">
        <v>20</v>
      </c>
      <c r="B91" t="s">
        <v>43</v>
      </c>
      <c r="C91" s="13">
        <v>805</v>
      </c>
      <c r="D91" s="10" t="s">
        <v>113</v>
      </c>
      <c r="E91" s="10">
        <v>2426961</v>
      </c>
      <c r="F91" s="10">
        <f>2*20</f>
        <v>40</v>
      </c>
      <c r="G91" s="22">
        <v>56</v>
      </c>
      <c r="H91" s="26">
        <f t="shared" si="2"/>
        <v>2240</v>
      </c>
      <c r="I91"/>
    </row>
    <row r="92" spans="1:12" x14ac:dyDescent="0.25">
      <c r="A92" s="8" t="s">
        <v>20</v>
      </c>
      <c r="B92" t="s">
        <v>60</v>
      </c>
      <c r="C92" s="10" t="s">
        <v>61</v>
      </c>
      <c r="D92" s="10" t="s">
        <v>113</v>
      </c>
      <c r="E92" s="10">
        <v>1212426</v>
      </c>
      <c r="F92" s="10">
        <f>2*10</f>
        <v>20</v>
      </c>
      <c r="G92" s="22">
        <v>5268</v>
      </c>
      <c r="H92" s="26">
        <f t="shared" si="2"/>
        <v>105360</v>
      </c>
      <c r="I92"/>
    </row>
    <row r="93" spans="1:12" x14ac:dyDescent="0.25">
      <c r="A93" s="8" t="s">
        <v>20</v>
      </c>
      <c r="B93" t="s">
        <v>62</v>
      </c>
      <c r="C93" s="10" t="s">
        <v>63</v>
      </c>
      <c r="D93" s="10" t="s">
        <v>113</v>
      </c>
      <c r="E93" s="10">
        <v>1391032</v>
      </c>
      <c r="F93" s="10">
        <f>2*10</f>
        <v>20</v>
      </c>
      <c r="G93" s="22">
        <v>2297</v>
      </c>
      <c r="H93" s="26">
        <f t="shared" si="2"/>
        <v>45940</v>
      </c>
      <c r="I93"/>
    </row>
    <row r="94" spans="1:12" x14ac:dyDescent="0.25">
      <c r="A94" s="8" t="s">
        <v>20</v>
      </c>
      <c r="B94" t="s">
        <v>64</v>
      </c>
      <c r="C94" s="10"/>
      <c r="D94" s="10" t="s">
        <v>113</v>
      </c>
      <c r="E94" s="10">
        <v>1321032</v>
      </c>
      <c r="F94" s="10">
        <f>2*1</f>
        <v>2</v>
      </c>
      <c r="G94" s="22">
        <v>3364</v>
      </c>
      <c r="H94" s="26">
        <f t="shared" si="2"/>
        <v>6728</v>
      </c>
      <c r="I94"/>
    </row>
    <row r="95" spans="1:12" x14ac:dyDescent="0.25">
      <c r="A95" s="8" t="s">
        <v>20</v>
      </c>
      <c r="B95" t="s">
        <v>65</v>
      </c>
      <c r="C95" s="10" t="s">
        <v>66</v>
      </c>
      <c r="D95" s="10" t="s">
        <v>113</v>
      </c>
      <c r="E95" s="10">
        <v>2327734</v>
      </c>
      <c r="F95" s="10">
        <f>2*20</f>
        <v>40</v>
      </c>
      <c r="G95" s="22">
        <v>235</v>
      </c>
      <c r="H95" s="26">
        <f t="shared" si="2"/>
        <v>9400</v>
      </c>
      <c r="I95"/>
    </row>
    <row r="96" spans="1:12" x14ac:dyDescent="0.25">
      <c r="A96" s="8" t="s">
        <v>20</v>
      </c>
      <c r="B96" t="s">
        <v>67</v>
      </c>
      <c r="C96" s="10" t="s">
        <v>68</v>
      </c>
      <c r="D96" s="10" t="s">
        <v>113</v>
      </c>
      <c r="E96" s="10">
        <v>2323288</v>
      </c>
      <c r="F96" s="10">
        <f>2*10</f>
        <v>20</v>
      </c>
      <c r="G96" s="22">
        <v>71</v>
      </c>
      <c r="H96" s="26">
        <f t="shared" si="2"/>
        <v>1420</v>
      </c>
      <c r="I96"/>
    </row>
    <row r="97" spans="1:9" x14ac:dyDescent="0.25">
      <c r="A97" s="8" t="s">
        <v>20</v>
      </c>
      <c r="B97" s="19" t="s">
        <v>130</v>
      </c>
      <c r="C97" s="10"/>
      <c r="D97" s="10" t="s">
        <v>113</v>
      </c>
      <c r="E97" s="10">
        <v>1818316</v>
      </c>
      <c r="F97" s="1">
        <v>40</v>
      </c>
      <c r="G97" s="22">
        <v>2019</v>
      </c>
      <c r="H97" s="26">
        <f t="shared" si="2"/>
        <v>80760</v>
      </c>
      <c r="I97"/>
    </row>
    <row r="98" spans="1:9" x14ac:dyDescent="0.25">
      <c r="A98" s="8" t="s">
        <v>20</v>
      </c>
      <c r="B98" s="19" t="s">
        <v>131</v>
      </c>
      <c r="C98" s="10"/>
      <c r="D98" s="10" t="s">
        <v>113</v>
      </c>
      <c r="E98" s="10">
        <v>1818348</v>
      </c>
      <c r="F98" s="1">
        <v>20</v>
      </c>
      <c r="G98" s="22">
        <v>2634</v>
      </c>
      <c r="H98" s="26">
        <f t="shared" si="2"/>
        <v>52680</v>
      </c>
      <c r="I98"/>
    </row>
    <row r="99" spans="1:9" x14ac:dyDescent="0.25">
      <c r="A99" s="8" t="s">
        <v>20</v>
      </c>
      <c r="B99" t="s">
        <v>69</v>
      </c>
      <c r="C99" s="10" t="s">
        <v>70</v>
      </c>
      <c r="D99" s="10" t="s">
        <v>113</v>
      </c>
      <c r="E99" s="10">
        <v>2341934</v>
      </c>
      <c r="F99" s="10">
        <f>2*10</f>
        <v>20</v>
      </c>
      <c r="G99" s="22">
        <v>271</v>
      </c>
      <c r="H99" s="26">
        <f t="shared" si="2"/>
        <v>5420</v>
      </c>
      <c r="I99"/>
    </row>
    <row r="100" spans="1:9" x14ac:dyDescent="0.25">
      <c r="A100" s="8" t="s">
        <v>20</v>
      </c>
      <c r="B100" t="s">
        <v>100</v>
      </c>
      <c r="C100" s="10"/>
      <c r="D100" s="10" t="s">
        <v>97</v>
      </c>
      <c r="E100" s="10">
        <v>530498</v>
      </c>
      <c r="F100" s="10">
        <f>2*20</f>
        <v>40</v>
      </c>
      <c r="G100" s="22">
        <v>225</v>
      </c>
      <c r="H100" s="26">
        <f t="shared" si="2"/>
        <v>9000</v>
      </c>
      <c r="I100"/>
    </row>
    <row r="101" spans="1:9" x14ac:dyDescent="0.25">
      <c r="A101" s="8" t="s">
        <v>20</v>
      </c>
      <c r="B101" t="s">
        <v>105</v>
      </c>
      <c r="C101" s="10"/>
      <c r="D101" s="10" t="s">
        <v>97</v>
      </c>
      <c r="E101" s="10">
        <v>530389</v>
      </c>
      <c r="F101" s="10">
        <f>2*1</f>
        <v>2</v>
      </c>
      <c r="G101" s="22">
        <v>75</v>
      </c>
      <c r="H101" s="26">
        <f t="shared" si="2"/>
        <v>150</v>
      </c>
      <c r="I101"/>
    </row>
    <row r="102" spans="1:9" x14ac:dyDescent="0.25">
      <c r="A102" s="8" t="s">
        <v>20</v>
      </c>
      <c r="B102" t="s">
        <v>106</v>
      </c>
      <c r="C102" s="10"/>
      <c r="D102" s="10" t="s">
        <v>97</v>
      </c>
      <c r="E102" s="10">
        <v>530388</v>
      </c>
      <c r="F102" s="10">
        <f>2*1</f>
        <v>2</v>
      </c>
      <c r="G102" s="22">
        <v>154</v>
      </c>
      <c r="H102" s="26">
        <f t="shared" si="2"/>
        <v>308</v>
      </c>
      <c r="I102"/>
    </row>
    <row r="103" spans="1:9" x14ac:dyDescent="0.25">
      <c r="A103" s="8" t="s">
        <v>20</v>
      </c>
      <c r="B103"/>
      <c r="C103" s="10" t="s">
        <v>107</v>
      </c>
      <c r="D103" s="10" t="s">
        <v>97</v>
      </c>
      <c r="E103" s="10">
        <v>531429</v>
      </c>
      <c r="F103" s="10">
        <f>2*16</f>
        <v>32</v>
      </c>
      <c r="G103" s="22">
        <v>6</v>
      </c>
      <c r="H103" s="26">
        <f t="shared" si="2"/>
        <v>192</v>
      </c>
      <c r="I103"/>
    </row>
    <row r="104" spans="1:9" x14ac:dyDescent="0.25">
      <c r="A104" s="8" t="s">
        <v>20</v>
      </c>
      <c r="B104" t="s">
        <v>108</v>
      </c>
      <c r="C104" s="10" t="s">
        <v>109</v>
      </c>
      <c r="D104" s="10" t="s">
        <v>97</v>
      </c>
      <c r="E104" s="10">
        <v>520217</v>
      </c>
      <c r="F104" s="10">
        <f>2*20</f>
        <v>40</v>
      </c>
      <c r="G104" s="22">
        <v>558</v>
      </c>
      <c r="H104" s="26">
        <f t="shared" si="2"/>
        <v>22320</v>
      </c>
      <c r="I104"/>
    </row>
    <row r="105" spans="1:9" x14ac:dyDescent="0.25">
      <c r="H105" s="29">
        <f>SUM(H4:H104)</f>
        <v>696705.84000000008</v>
      </c>
    </row>
    <row r="107" spans="1:9" x14ac:dyDescent="0.25">
      <c r="I107"/>
    </row>
    <row r="108" spans="1:9" x14ac:dyDescent="0.25">
      <c r="I108"/>
    </row>
    <row r="109" spans="1:9" x14ac:dyDescent="0.25">
      <c r="H109" s="26"/>
      <c r="I109"/>
    </row>
    <row r="110" spans="1:9" x14ac:dyDescent="0.25">
      <c r="H110" s="26"/>
      <c r="I110"/>
    </row>
    <row r="111" spans="1:9" x14ac:dyDescent="0.25">
      <c r="H111" s="26"/>
      <c r="I111"/>
    </row>
    <row r="112" spans="1:9" x14ac:dyDescent="0.25">
      <c r="H112" s="26"/>
      <c r="I112"/>
    </row>
    <row r="113" spans="8:9" x14ac:dyDescent="0.25">
      <c r="H113" s="26"/>
      <c r="I11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KIRALY Beata</dc:creator>
  <cp:lastModifiedBy>KIRALY Beata</cp:lastModifiedBy>
  <dcterms:created xsi:type="dcterms:W3CDTF">2017-06-16T09:54:55Z</dcterms:created>
  <dcterms:modified xsi:type="dcterms:W3CDTF">2017-06-21T11:53:20Z</dcterms:modified>
</cp:coreProperties>
</file>